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agan.urosevic\Documents\PROJEKAT ISEM\Projekti - Grant_Budzet\Javni poziv UNDP\Prilozi\"/>
    </mc:Choice>
  </mc:AlternateContent>
  <bookViews>
    <workbookView xWindow="0" yWindow="0" windowWidth="23040" windowHeight="9408"/>
  </bookViews>
  <sheets>
    <sheet name="Kalkulator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2" i="2" s="1"/>
  <c r="B11" i="2" l="1"/>
  <c r="H7" i="2"/>
  <c r="E3" i="2" s="1"/>
  <c r="B3" i="2" s="1"/>
  <c r="C3" i="2" s="1"/>
  <c r="E7" i="2"/>
  <c r="I4" i="2"/>
  <c r="E2" i="2" l="1"/>
  <c r="E4" i="2" l="1"/>
  <c r="E10" i="2" s="1"/>
  <c r="H6" i="2"/>
  <c r="B2" i="2"/>
  <c r="B4" i="2" l="1"/>
  <c r="C4" i="2" s="1"/>
  <c r="F2" i="2"/>
  <c r="F4" i="2"/>
  <c r="F3" i="2"/>
  <c r="C13" i="2" l="1"/>
  <c r="B15" i="2"/>
  <c r="D11" i="2"/>
  <c r="E11" i="2" s="1"/>
  <c r="C12" i="2" l="1"/>
  <c r="D12" i="2"/>
  <c r="E12" i="2" s="1"/>
  <c r="F11" i="2" s="1"/>
  <c r="E14" i="2" l="1"/>
  <c r="F15" i="2"/>
  <c r="F13" i="2"/>
  <c r="F12" i="2"/>
  <c r="C17" i="2" l="1"/>
  <c r="E16" i="2"/>
  <c r="F17" i="2" s="1"/>
</calcChain>
</file>

<file path=xl/sharedStrings.xml><?xml version="1.0" encoding="utf-8"?>
<sst xmlns="http://schemas.openxmlformats.org/spreadsheetml/2006/main" count="19" uniqueCount="15">
  <si>
    <t>Iznos bez PDV</t>
  </si>
  <si>
    <t>Iznos sa PDV</t>
  </si>
  <si>
    <t>Ukupan iznos za placanje u RSD</t>
  </si>
  <si>
    <t>%</t>
  </si>
  <si>
    <t>USD-RSD</t>
  </si>
  <si>
    <t>PDV</t>
  </si>
  <si>
    <t>UNDP</t>
  </si>
  <si>
    <t>-</t>
  </si>
  <si>
    <t>MRE</t>
  </si>
  <si>
    <t>JLS</t>
  </si>
  <si>
    <t>50% od neto bez PDV</t>
  </si>
  <si>
    <t>20% od neto plus PDV</t>
  </si>
  <si>
    <t>Neto iznos projekta (unose JLS)</t>
  </si>
  <si>
    <t>U slučaju da JLS učestvuje sa iznosom većim od minimalnog</t>
  </si>
  <si>
    <t>uneti bruto vrednost udela JLS u zeleno polje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</si>
</sst>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rgb="FFFA7D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rgb="FFFF8001"/>
      </bottom>
      <diagonal/>
    </border>
    <border>
      <left/>
      <right style="thin">
        <color indexed="64"/>
      </right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rgb="FFFF8001"/>
      </bottom>
      <diagonal/>
    </border>
    <border>
      <left/>
      <right/>
      <top style="thin">
        <color indexed="64"/>
      </top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double">
        <color rgb="FFFF8001"/>
      </bottom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3" fillId="0" borderId="2" applyNumberFormat="0" applyFill="0" applyAlignment="0" applyProtection="0"/>
    <xf numFmtId="0" fontId="4" fillId="4" borderId="3" applyNumberFormat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6" fillId="0" borderId="0" xfId="0" applyFont="1" applyProtection="1"/>
    <xf numFmtId="0" fontId="8" fillId="0" borderId="0" xfId="5" applyFont="1" applyProtection="1"/>
    <xf numFmtId="0" fontId="8" fillId="0" borderId="0" xfId="5" applyFont="1" applyFill="1" applyBorder="1" applyProtection="1"/>
    <xf numFmtId="0" fontId="10" fillId="0" borderId="0" xfId="3" applyFont="1" applyFill="1" applyBorder="1" applyProtection="1"/>
    <xf numFmtId="4" fontId="6" fillId="0" borderId="0" xfId="0" applyNumberFormat="1" applyFont="1" applyProtection="1"/>
    <xf numFmtId="0" fontId="6" fillId="0" borderId="0" xfId="0" applyFont="1" applyFill="1" applyBorder="1" applyProtection="1"/>
    <xf numFmtId="4" fontId="11" fillId="3" borderId="4" xfId="2" applyNumberFormat="1" applyFont="1" applyBorder="1" applyProtection="1"/>
    <xf numFmtId="4" fontId="11" fillId="3" borderId="1" xfId="2" applyNumberFormat="1" applyFont="1" applyProtection="1"/>
    <xf numFmtId="4" fontId="12" fillId="6" borderId="1" xfId="1" applyNumberFormat="1" applyFont="1" applyFill="1" applyProtection="1">
      <protection locked="0"/>
    </xf>
    <xf numFmtId="0" fontId="6" fillId="0" borderId="5" xfId="0" applyFont="1" applyBorder="1" applyProtection="1"/>
    <xf numFmtId="0" fontId="14" fillId="0" borderId="0" xfId="5" applyFont="1" applyProtection="1"/>
    <xf numFmtId="0" fontId="9" fillId="4" borderId="3" xfId="4" applyFont="1" applyAlignment="1" applyProtection="1">
      <alignment horizontal="center" vertical="center"/>
    </xf>
    <xf numFmtId="4" fontId="15" fillId="5" borderId="0" xfId="0" applyNumberFormat="1" applyFont="1" applyFill="1" applyProtection="1"/>
    <xf numFmtId="0" fontId="13" fillId="0" borderId="6" xfId="0" applyFont="1" applyBorder="1" applyAlignment="1" applyProtection="1">
      <alignment horizontal="center" vertical="center"/>
    </xf>
    <xf numFmtId="0" fontId="7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/>
    </xf>
    <xf numFmtId="0" fontId="0" fillId="0" borderId="0" xfId="0" applyFont="1" applyProtection="1"/>
    <xf numFmtId="0" fontId="10" fillId="7" borderId="8" xfId="3" applyFont="1" applyFill="1" applyBorder="1" applyProtection="1"/>
    <xf numFmtId="4" fontId="10" fillId="7" borderId="2" xfId="3" applyNumberFormat="1" applyFont="1" applyFill="1" applyBorder="1" applyAlignment="1" applyProtection="1">
      <alignment horizontal="center" vertical="center"/>
    </xf>
    <xf numFmtId="4" fontId="10" fillId="7" borderId="2" xfId="3" quotePrefix="1" applyNumberFormat="1" applyFont="1" applyFill="1" applyBorder="1" applyAlignment="1" applyProtection="1">
      <alignment horizontal="center" vertical="center"/>
    </xf>
    <xf numFmtId="0" fontId="10" fillId="7" borderId="9" xfId="3" applyFont="1" applyFill="1" applyBorder="1" applyAlignment="1" applyProtection="1">
      <alignment horizontal="center" vertical="center"/>
    </xf>
    <xf numFmtId="0" fontId="10" fillId="7" borderId="10" xfId="3" applyFont="1" applyFill="1" applyBorder="1" applyProtection="1"/>
    <xf numFmtId="4" fontId="10" fillId="7" borderId="11" xfId="3" applyNumberFormat="1" applyFont="1" applyFill="1" applyBorder="1" applyAlignment="1" applyProtection="1">
      <alignment horizontal="center" vertical="center"/>
    </xf>
    <xf numFmtId="0" fontId="10" fillId="7" borderId="12" xfId="3" applyFont="1" applyFill="1" applyBorder="1" applyAlignment="1" applyProtection="1">
      <alignment horizontal="center" vertical="center"/>
    </xf>
    <xf numFmtId="0" fontId="10" fillId="7" borderId="0" xfId="3" applyFont="1" applyFill="1" applyBorder="1" applyProtection="1"/>
    <xf numFmtId="4" fontId="10" fillId="7" borderId="0" xfId="3" applyNumberFormat="1" applyFont="1" applyFill="1" applyBorder="1" applyAlignment="1" applyProtection="1">
      <alignment horizontal="center" vertical="center"/>
    </xf>
    <xf numFmtId="4" fontId="12" fillId="6" borderId="0" xfId="3" applyNumberFormat="1" applyFont="1" applyFill="1" applyBorder="1" applyAlignment="1" applyProtection="1">
      <alignment horizontal="center" vertical="center"/>
    </xf>
    <xf numFmtId="0" fontId="10" fillId="7" borderId="0" xfId="3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Protection="1"/>
    <xf numFmtId="0" fontId="16" fillId="0" borderId="0" xfId="0" applyFont="1" applyProtection="1"/>
    <xf numFmtId="4" fontId="16" fillId="6" borderId="0" xfId="0" applyNumberFormat="1" applyFont="1" applyFill="1" applyProtection="1"/>
    <xf numFmtId="0" fontId="17" fillId="0" borderId="0" xfId="0" applyFont="1" applyProtection="1"/>
    <xf numFmtId="0" fontId="10" fillId="7" borderId="13" xfId="3" applyFont="1" applyFill="1" applyBorder="1" applyProtection="1"/>
    <xf numFmtId="4" fontId="10" fillId="7" borderId="14" xfId="3" applyNumberFormat="1" applyFont="1" applyFill="1" applyBorder="1" applyAlignment="1" applyProtection="1">
      <alignment horizontal="center" vertical="center"/>
    </xf>
    <xf numFmtId="4" fontId="10" fillId="7" borderId="14" xfId="3" quotePrefix="1" applyNumberFormat="1" applyFont="1" applyFill="1" applyBorder="1" applyAlignment="1" applyProtection="1">
      <alignment horizontal="center" vertical="center"/>
    </xf>
    <xf numFmtId="0" fontId="10" fillId="7" borderId="15" xfId="3" applyFont="1" applyFill="1" applyBorder="1" applyAlignment="1" applyProtection="1">
      <alignment horizontal="center" vertical="center"/>
    </xf>
    <xf numFmtId="4" fontId="17" fillId="0" borderId="0" xfId="0" applyNumberFormat="1" applyFont="1" applyAlignment="1" applyProtection="1">
      <alignment horizontal="center" vertical="center"/>
    </xf>
    <xf numFmtId="4" fontId="18" fillId="0" borderId="0" xfId="0" applyNumberFormat="1" applyFont="1" applyAlignment="1" applyProtection="1">
      <alignment horizontal="left"/>
    </xf>
    <xf numFmtId="4" fontId="12" fillId="8" borderId="11" xfId="3" applyNumberFormat="1" applyFont="1" applyFill="1" applyBorder="1" applyAlignment="1" applyProtection="1">
      <alignment horizontal="center" vertical="center"/>
      <protection locked="0"/>
    </xf>
  </cellXfs>
  <cellStyles count="6">
    <cellStyle name="Calculation" xfId="2" builtinId="22"/>
    <cellStyle name="Check Cell" xfId="4" builtinId="23"/>
    <cellStyle name="Explanatory Text" xfId="5" builtinId="53"/>
    <cellStyle name="Input" xfId="1" builtinId="20"/>
    <cellStyle name="Linked Cell" xfId="3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7" sqref="J17"/>
    </sheetView>
  </sheetViews>
  <sheetFormatPr defaultRowHeight="18" x14ac:dyDescent="0.35"/>
  <cols>
    <col min="1" max="1" width="27" style="1" bestFit="1" customWidth="1"/>
    <col min="2" max="2" width="18.6640625" style="1" bestFit="1" customWidth="1"/>
    <col min="3" max="3" width="17.88671875" style="1" bestFit="1" customWidth="1"/>
    <col min="4" max="4" width="16.44140625" style="1" hidden="1" customWidth="1"/>
    <col min="5" max="5" width="27.21875" style="1" customWidth="1"/>
    <col min="6" max="6" width="26.88671875" style="1" bestFit="1" customWidth="1"/>
    <col min="7" max="7" width="24.77734375" style="6" customWidth="1"/>
    <col min="8" max="8" width="16.44140625" style="1" hidden="1" customWidth="1"/>
    <col min="9" max="9" width="15.109375" style="1" customWidth="1"/>
    <col min="10" max="12" width="8.88671875" style="1"/>
    <col min="13" max="13" width="16.44140625" style="1" bestFit="1" customWidth="1"/>
    <col min="14" max="14" width="15.109375" style="1" bestFit="1" customWidth="1"/>
    <col min="15" max="16384" width="8.88671875" style="1"/>
  </cols>
  <sheetData>
    <row r="1" spans="1:10" ht="37.200000000000003" thickTop="1" thickBot="1" x14ac:dyDescent="0.4">
      <c r="A1" s="10"/>
      <c r="B1" s="14" t="s">
        <v>0</v>
      </c>
      <c r="C1" s="14" t="s">
        <v>1</v>
      </c>
      <c r="D1" s="14"/>
      <c r="E1" s="15" t="s">
        <v>2</v>
      </c>
      <c r="F1" s="16" t="s">
        <v>3</v>
      </c>
      <c r="G1" s="3"/>
      <c r="I1" s="12" t="s">
        <v>4</v>
      </c>
      <c r="J1" s="12" t="s">
        <v>5</v>
      </c>
    </row>
    <row r="2" spans="1:10" ht="19.2" thickTop="1" thickBot="1" x14ac:dyDescent="0.4">
      <c r="A2" s="18" t="s">
        <v>6</v>
      </c>
      <c r="B2" s="19">
        <f>E2</f>
        <v>0</v>
      </c>
      <c r="C2" s="20" t="s">
        <v>7</v>
      </c>
      <c r="D2" s="20"/>
      <c r="E2" s="19">
        <f>IF(E7&gt;I4,I4,E7)</f>
        <v>0</v>
      </c>
      <c r="F2" s="21" t="e">
        <f>ROUND(E2/SUM($E$2:$E$4),2)</f>
        <v>#DIV/0!</v>
      </c>
      <c r="G2" s="4"/>
      <c r="I2" s="12">
        <v>109.913</v>
      </c>
      <c r="J2" s="12">
        <v>1.2</v>
      </c>
    </row>
    <row r="3" spans="1:10" ht="19.2" thickTop="1" thickBot="1" x14ac:dyDescent="0.4">
      <c r="A3" s="18" t="s">
        <v>8</v>
      </c>
      <c r="B3" s="19">
        <f>E3/1.2</f>
        <v>0</v>
      </c>
      <c r="C3" s="19">
        <f>B3*1.2</f>
        <v>0</v>
      </c>
      <c r="D3" s="19"/>
      <c r="E3" s="19">
        <f>IF(H7&gt;2500000,2500000,H7)</f>
        <v>0</v>
      </c>
      <c r="F3" s="21" t="e">
        <f>ROUND(E3/SUM($E$2:$E$4),2)</f>
        <v>#DIV/0!</v>
      </c>
      <c r="G3" s="4"/>
      <c r="H3" s="1">
        <v>0.24</v>
      </c>
    </row>
    <row r="4" spans="1:10" ht="18.600000000000001" thickTop="1" x14ac:dyDescent="0.35">
      <c r="A4" s="22" t="s">
        <v>9</v>
      </c>
      <c r="B4" s="23">
        <f>E4/1.2</f>
        <v>0</v>
      </c>
      <c r="C4" s="23">
        <f>B4*1.2</f>
        <v>0</v>
      </c>
      <c r="D4" s="23"/>
      <c r="E4" s="23">
        <f>(E6-E2)*J2-E3</f>
        <v>0</v>
      </c>
      <c r="F4" s="24" t="e">
        <f t="shared" ref="F4" si="0">ROUND(E4/SUM($E$2:$E$4),2)</f>
        <v>#DIV/0!</v>
      </c>
      <c r="G4" s="4"/>
      <c r="I4" s="13">
        <f>50000*I2</f>
        <v>5495650</v>
      </c>
    </row>
    <row r="5" spans="1:10" x14ac:dyDescent="0.35">
      <c r="E5" s="5"/>
    </row>
    <row r="6" spans="1:10" ht="21" x14ac:dyDescent="0.4">
      <c r="A6" s="11" t="s">
        <v>12</v>
      </c>
      <c r="B6" s="2"/>
      <c r="C6" s="2"/>
      <c r="D6" s="2"/>
      <c r="E6" s="9">
        <v>0</v>
      </c>
      <c r="F6" s="11"/>
      <c r="G6" s="3"/>
      <c r="H6" s="7">
        <f>(E6-E2)*J2</f>
        <v>0</v>
      </c>
    </row>
    <row r="7" spans="1:10" hidden="1" x14ac:dyDescent="0.35">
      <c r="A7" s="2" t="s">
        <v>10</v>
      </c>
      <c r="B7" s="2"/>
      <c r="C7" s="2"/>
      <c r="D7" s="2"/>
      <c r="E7" s="8">
        <f>E6*0.5</f>
        <v>0</v>
      </c>
      <c r="F7" s="2" t="s">
        <v>11</v>
      </c>
      <c r="G7" s="3"/>
      <c r="H7" s="7">
        <f>(E6*J2)*0.2</f>
        <v>0</v>
      </c>
    </row>
    <row r="8" spans="1:10" x14ac:dyDescent="0.35">
      <c r="E8" s="17"/>
    </row>
    <row r="9" spans="1:10" x14ac:dyDescent="0.35">
      <c r="E9" s="17"/>
    </row>
    <row r="10" spans="1:10" x14ac:dyDescent="0.35">
      <c r="A10" s="32" t="s">
        <v>13</v>
      </c>
      <c r="E10" s="37">
        <f>E4</f>
        <v>0</v>
      </c>
      <c r="F10" s="32" t="s">
        <v>14</v>
      </c>
    </row>
    <row r="11" spans="1:10" ht="18.600000000000001" thickBot="1" x14ac:dyDescent="0.4">
      <c r="A11" s="33" t="s">
        <v>6</v>
      </c>
      <c r="B11" s="34">
        <f>(E6-B13)*0.714</f>
        <v>0</v>
      </c>
      <c r="C11" s="35" t="s">
        <v>7</v>
      </c>
      <c r="D11" s="35">
        <f>B11</f>
        <v>0</v>
      </c>
      <c r="E11" s="34">
        <f>IF(D11&gt;I4,I4,D11)</f>
        <v>0</v>
      </c>
      <c r="F11" s="36" t="e">
        <f>ROUND(E11/SUM($E$11:$E$13),2)</f>
        <v>#DIV/0!</v>
      </c>
      <c r="G11" s="29"/>
    </row>
    <row r="12" spans="1:10" ht="19.2" thickTop="1" thickBot="1" x14ac:dyDescent="0.4">
      <c r="A12" s="18" t="s">
        <v>8</v>
      </c>
      <c r="B12" s="19">
        <f>(E6-B13)*0.286</f>
        <v>0</v>
      </c>
      <c r="C12" s="19">
        <f>B12*1.2</f>
        <v>0</v>
      </c>
      <c r="D12" s="19">
        <f>B12*1.2</f>
        <v>0</v>
      </c>
      <c r="E12" s="19">
        <f>IF(D12&gt;H16,H16,D12)</f>
        <v>0</v>
      </c>
      <c r="F12" s="21" t="e">
        <f>ROUND(E12/SUM($E$11:$E$13),2)</f>
        <v>#DIV/0!</v>
      </c>
      <c r="G12" s="29"/>
    </row>
    <row r="13" spans="1:10" ht="21.6" thickTop="1" x14ac:dyDescent="0.35">
      <c r="A13" s="22" t="s">
        <v>9</v>
      </c>
      <c r="B13" s="23">
        <f>E13/1.2</f>
        <v>0</v>
      </c>
      <c r="C13" s="23">
        <f>B13*1.2</f>
        <v>0</v>
      </c>
      <c r="D13" s="23"/>
      <c r="E13" s="39">
        <v>0</v>
      </c>
      <c r="F13" s="24" t="e">
        <f>ROUND(E13/SUM($E$11:$E$13),2)</f>
        <v>#DIV/0!</v>
      </c>
      <c r="G13" s="29"/>
    </row>
    <row r="14" spans="1:10" ht="21" hidden="1" x14ac:dyDescent="0.35">
      <c r="A14" s="25"/>
      <c r="B14" s="26"/>
      <c r="C14" s="26"/>
      <c r="D14" s="26"/>
      <c r="E14" s="27">
        <f>(B11-E11)+(C12-E12)/0.286</f>
        <v>0</v>
      </c>
      <c r="F14" s="28"/>
      <c r="G14" s="29"/>
    </row>
    <row r="15" spans="1:10" hidden="1" x14ac:dyDescent="0.35">
      <c r="B15" s="5">
        <f>SUM(B11:B13)</f>
        <v>0</v>
      </c>
      <c r="E15" s="5"/>
      <c r="F15" s="5">
        <f>SUM(E11:E13)</f>
        <v>0</v>
      </c>
    </row>
    <row r="16" spans="1:10" hidden="1" x14ac:dyDescent="0.35">
      <c r="E16" s="31">
        <f>E13+E14</f>
        <v>0</v>
      </c>
      <c r="H16" s="7">
        <v>2500000</v>
      </c>
    </row>
    <row r="17" spans="3:6" x14ac:dyDescent="0.35">
      <c r="C17" s="1" t="str">
        <f>IF(E14&gt;0,IF(E13&gt;0,"Minimalni udeo JLS mora biti veći od", " "), " ")</f>
        <v xml:space="preserve"> </v>
      </c>
      <c r="E17" s="5"/>
      <c r="F17" s="38" t="str">
        <f>IF(E14&gt;0,IF(E13&gt;0,E16, " ")," ")</f>
        <v xml:space="preserve"> </v>
      </c>
    </row>
    <row r="18" spans="3:6" x14ac:dyDescent="0.35">
      <c r="E18" s="5"/>
    </row>
    <row r="22" spans="3:6" x14ac:dyDescent="0.35">
      <c r="F22" s="30"/>
    </row>
  </sheetData>
  <sheetProtection algorithmName="SHA-512" hashValue="Jjy7beqxH1TmHotQ/fmetu810Z0ndpFttuHX917t9AUkU8aL4i9wdIXi1tihYMkSC/+E6vEXM+F3r3NrU2aS+A==" saltValue="tIIOfCpaBdNbe9/agfc2K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Kalkulator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 Cakarmis</dc:creator>
  <cp:lastModifiedBy>Dragan Urosevic</cp:lastModifiedBy>
  <dcterms:created xsi:type="dcterms:W3CDTF">2016-10-17T08:15:04Z</dcterms:created>
  <dcterms:modified xsi:type="dcterms:W3CDTF">2016-11-14T12:15:56Z</dcterms:modified>
</cp:coreProperties>
</file>